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16-2017" sheetId="1" r:id="rId1"/>
  </sheets>
  <definedNames>
    <definedName name="_xlnm.Print_Area" localSheetId="0">'2016-2017'!$A$1:$L$76</definedName>
  </definedNames>
  <calcPr fullCalcOnLoad="1"/>
</workbook>
</file>

<file path=xl/sharedStrings.xml><?xml version="1.0" encoding="utf-8"?>
<sst xmlns="http://schemas.openxmlformats.org/spreadsheetml/2006/main" count="100" uniqueCount="63">
  <si>
    <t>3 клас</t>
  </si>
  <si>
    <t>1 клас</t>
  </si>
  <si>
    <t>2 клас</t>
  </si>
  <si>
    <t>5 клас</t>
  </si>
  <si>
    <t>4 клас</t>
  </si>
  <si>
    <t>1 класу</t>
  </si>
  <si>
    <t>2 класу</t>
  </si>
  <si>
    <t>3 класу</t>
  </si>
  <si>
    <t>пшениця м’яка 6 класу</t>
  </si>
  <si>
    <t xml:space="preserve">Прогнозний розрахунок </t>
  </si>
  <si>
    <t>Розрахунок мінімальної інтервенційної ціни (з ПДВ)</t>
  </si>
  <si>
    <t>№</t>
  </si>
  <si>
    <t>Найменування ОДЦР</t>
  </si>
  <si>
    <t>Н,
грн/тонну</t>
  </si>
  <si>
    <t>Р, %</t>
  </si>
  <si>
    <t>ПДВ, 20%</t>
  </si>
  <si>
    <t>Ц мін (з ПДВ), без врахування К</t>
  </si>
  <si>
    <t>К, грн</t>
  </si>
  <si>
    <t>Ц мін,
грн/тонну</t>
  </si>
  <si>
    <t>Різниця
(+/-),
грн/т
між Ц мін та мінімальною інтервенційною ціною, яка діє на даний момент</t>
  </si>
  <si>
    <t>%</t>
  </si>
  <si>
    <t>грн</t>
  </si>
  <si>
    <t>Ц мін = Н х(1+Р/100)+/- К,</t>
  </si>
  <si>
    <t>Розрахунок максимальної інтервенційної ціни (з ПДВ)</t>
  </si>
  <si>
    <t>I,
%</t>
  </si>
  <si>
    <t>Ц макс,
грн/тонну</t>
  </si>
  <si>
    <t>Різниця
(+/-),
грн/тонну
між Ц макс та максимальною інтервенційною ціною,яка діє на даний момент</t>
  </si>
  <si>
    <r>
      <t>Ц макс = Ц мін х І +/- К</t>
    </r>
    <r>
      <rPr>
        <b/>
        <vertAlign val="superscript"/>
        <sz val="14"/>
        <rFont val="Times New Roman"/>
        <family val="1"/>
      </rPr>
      <t xml:space="preserve"> 1</t>
    </r>
  </si>
  <si>
    <r>
      <t xml:space="preserve">де </t>
    </r>
    <r>
      <rPr>
        <b/>
        <sz val="12"/>
        <rFont val="Times New Roman"/>
        <family val="1"/>
      </rPr>
      <t xml:space="preserve"> Ц мін</t>
    </r>
    <r>
      <rPr>
        <sz val="12"/>
        <rFont val="Times New Roman"/>
        <family val="1"/>
      </rPr>
      <t xml:space="preserve"> - мінімальна інтервенційна ціна окремого об'єкта державного цінового регулювання;
      </t>
    </r>
    <r>
      <rPr>
        <b/>
        <sz val="12"/>
        <rFont val="Times New Roman"/>
        <family val="1"/>
      </rPr>
      <t xml:space="preserve">  І -</t>
    </r>
    <r>
      <rPr>
        <sz val="12"/>
        <rFont val="Times New Roman"/>
        <family val="1"/>
      </rPr>
      <t xml:space="preserve"> індекс цін виробників або індекс споживчих цін на плановий період державного цінового
 регулювання. Під час розрахунку максимальної інтервенційної ціни використовується вищий з показників. К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величина коригування максимальної інтервенційної ціни, яка враховує кон"юнктуру на внутрішньому та зовнішьонму ринках.</t>
    </r>
  </si>
  <si>
    <r>
      <t xml:space="preserve">де     </t>
    </r>
    <r>
      <rPr>
        <b/>
        <sz val="12"/>
        <rFont val="Times New Roman"/>
        <family val="1"/>
      </rPr>
      <t xml:space="preserve"> Н</t>
    </r>
    <r>
      <rPr>
        <sz val="12"/>
        <rFont val="Times New Roman"/>
        <family val="1"/>
      </rPr>
      <t xml:space="preserve"> - середньогалузеві нормативні витрати з виробництва об'єкта державного цінового регулювання
</t>
    </r>
    <r>
      <rPr>
        <b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- мінімальний рівень рентабельності окремого об'єкта державного цінового регулювання </t>
    </r>
    <r>
      <rPr>
        <b/>
        <sz val="12"/>
        <rFont val="Times New Roman"/>
        <family val="1"/>
      </rPr>
      <t xml:space="preserve">                                             
             К </t>
    </r>
    <r>
      <rPr>
        <sz val="12"/>
        <rFont val="Times New Roman"/>
        <family val="1"/>
      </rPr>
      <t>- величина коригування мінімальної інтервенційної ціни, що враховує кон"юнктуру  на внутрішньому та зовнішньому ринках</t>
    </r>
  </si>
  <si>
    <t xml:space="preserve">Пшениця м’яка групи «А» </t>
  </si>
  <si>
    <t xml:space="preserve">Пшениця м’яка групи «Б» </t>
  </si>
  <si>
    <t xml:space="preserve">Жито </t>
  </si>
  <si>
    <t xml:space="preserve">Гречка </t>
  </si>
  <si>
    <t>Цукор-пісок (буряковий)</t>
  </si>
  <si>
    <r>
      <t xml:space="preserve">К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грн</t>
    </r>
  </si>
  <si>
    <t>ДСБУ АФ</t>
  </si>
  <si>
    <t>ПАТ АФ, EXM</t>
  </si>
  <si>
    <t>Пшениця м'яка</t>
  </si>
  <si>
    <t>1.</t>
  </si>
  <si>
    <t>2.</t>
  </si>
  <si>
    <t>3.</t>
  </si>
  <si>
    <t>4.</t>
  </si>
  <si>
    <t>6.</t>
  </si>
  <si>
    <t>Черевичний Ярослав Анатолійович</t>
  </si>
  <si>
    <t>Заворотько Оксана Віталіївна</t>
  </si>
  <si>
    <t>Мороз Микола Анатолійович</t>
  </si>
  <si>
    <t>Сухомлин Леонід Вікторович</t>
  </si>
  <si>
    <t>Шубравська Олена Василівна</t>
  </si>
  <si>
    <t>Макарчук Оксана Іванівна</t>
  </si>
  <si>
    <t>Новіков Геннадій Володимирович</t>
  </si>
  <si>
    <t>Осадча Марія Олександрівна</t>
  </si>
  <si>
    <t>Ц макс (з ПДВ), без врахування К</t>
  </si>
  <si>
    <t>Мінімальна інтервенційна ціна згідно наказу  Мінагрополітики України від 29.07.2015 № 292</t>
  </si>
  <si>
    <t>Максимальна інтервенційна ціна згідно наказу  Мінагрополітики України від 29.07.2016 № 292</t>
  </si>
  <si>
    <t>Кінщак Андрій Андрійович</t>
  </si>
  <si>
    <t>Работягова Олена Іванівна</t>
  </si>
  <si>
    <t>Кукурудза 3 класу (для кормових потреб)</t>
  </si>
  <si>
    <t>мінімальної та максимальної інтервенційної ціни об'єктів державного цінового регулювання на 2016/2017 маркетинговий період відповідно до Методики визначення мінімальної та максимальної інтервенційної ціни об'єктів державного цінового регулювання, затвердженої постановою КМУ від 11.02.2010 № 159</t>
  </si>
  <si>
    <t>Ціни, які діють на даний час на ринку України
(станом на 13.04.2016)</t>
  </si>
  <si>
    <t>Ціни, які діють на даний час на ринку України
(станом на 30.05.2016)</t>
  </si>
  <si>
    <t>Боднар Ольга Василівна</t>
  </si>
  <si>
    <t>Митченок Олександр Олександрович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</si>
</sst>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#,##0.000"/>
  </numFmts>
  <fonts count="3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3" fontId="32" fillId="0" borderId="10" xfId="0" applyNumberFormat="1" applyFont="1" applyBorder="1" applyAlignment="1">
      <alignment horizontal="center"/>
    </xf>
    <xf numFmtId="198" fontId="26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7" fillId="22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" fontId="23" fillId="22" borderId="11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198" fontId="25" fillId="0" borderId="1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/>
    </xf>
    <xf numFmtId="3" fontId="27" fillId="22" borderId="10" xfId="0" applyNumberFormat="1" applyFont="1" applyFill="1" applyBorder="1" applyAlignment="1">
      <alignment horizontal="center" vertical="center"/>
    </xf>
    <xf numFmtId="1" fontId="23" fillId="22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97" fontId="2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9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98" fontId="24" fillId="0" borderId="10" xfId="0" applyNumberFormat="1" applyFont="1" applyBorder="1" applyAlignment="1">
      <alignment horizontal="center" vertical="center"/>
    </xf>
    <xf numFmtId="198" fontId="24" fillId="0" borderId="13" xfId="0" applyNumberFormat="1" applyFont="1" applyBorder="1" applyAlignment="1">
      <alignment horizontal="center" vertical="center"/>
    </xf>
    <xf numFmtId="198" fontId="24" fillId="0" borderId="1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98" fontId="24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2" fontId="2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76"/>
  <sheetViews>
    <sheetView tabSelected="1" view="pageBreakPreview" zoomScale="85" zoomScaleNormal="85" zoomScaleSheetLayoutView="85" zoomScalePageLayoutView="0" workbookViewId="0" topLeftCell="A1">
      <selection activeCell="A1" sqref="A1:L1"/>
    </sheetView>
  </sheetViews>
  <sheetFormatPr defaultColWidth="9.00390625" defaultRowHeight="12.75"/>
  <cols>
    <col min="1" max="1" width="6.625" style="1" customWidth="1"/>
    <col min="2" max="2" width="17.625" style="1" customWidth="1"/>
    <col min="3" max="3" width="9.25390625" style="1" customWidth="1"/>
    <col min="4" max="5" width="7.375" style="1" customWidth="1"/>
    <col min="6" max="6" width="9.25390625" style="1" customWidth="1"/>
    <col min="7" max="7" width="8.625" style="1" customWidth="1"/>
    <col min="8" max="8" width="9.00390625" style="1" customWidth="1"/>
    <col min="9" max="9" width="10.625" style="1" customWidth="1"/>
    <col min="10" max="10" width="12.875" style="1" customWidth="1"/>
    <col min="11" max="11" width="11.25390625" style="1" customWidth="1"/>
    <col min="12" max="12" width="9.25390625" style="1" customWidth="1"/>
    <col min="13" max="14" width="9.125" style="1" hidden="1" customWidth="1"/>
    <col min="15" max="16384" width="9.125" style="1" customWidth="1"/>
  </cols>
  <sheetData>
    <row r="1" spans="1:12" ht="18.75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60" customHeight="1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.75" customHeight="1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115.5" customHeight="1">
      <c r="A4" s="56" t="s">
        <v>11</v>
      </c>
      <c r="B4" s="49" t="s">
        <v>12</v>
      </c>
      <c r="C4" s="49" t="s">
        <v>13</v>
      </c>
      <c r="D4" s="54" t="s">
        <v>14</v>
      </c>
      <c r="E4" s="55"/>
      <c r="F4" s="49" t="s">
        <v>15</v>
      </c>
      <c r="G4" s="49" t="s">
        <v>16</v>
      </c>
      <c r="H4" s="49" t="s">
        <v>17</v>
      </c>
      <c r="I4" s="49" t="s">
        <v>18</v>
      </c>
      <c r="J4" s="49" t="s">
        <v>53</v>
      </c>
      <c r="K4" s="49" t="s">
        <v>60</v>
      </c>
      <c r="L4" s="49" t="s">
        <v>19</v>
      </c>
      <c r="M4" s="49" t="s">
        <v>37</v>
      </c>
      <c r="N4" s="49" t="s">
        <v>36</v>
      </c>
    </row>
    <row r="5" spans="1:14" ht="60" customHeight="1">
      <c r="A5" s="57"/>
      <c r="B5" s="50"/>
      <c r="C5" s="50"/>
      <c r="D5" s="2" t="s">
        <v>20</v>
      </c>
      <c r="E5" s="2" t="s">
        <v>21</v>
      </c>
      <c r="F5" s="50"/>
      <c r="G5" s="50"/>
      <c r="H5" s="50"/>
      <c r="I5" s="50"/>
      <c r="J5" s="50"/>
      <c r="K5" s="50"/>
      <c r="L5" s="50"/>
      <c r="M5" s="50"/>
      <c r="N5" s="50"/>
    </row>
    <row r="6" spans="1:14" ht="30.75" customHeight="1">
      <c r="A6" s="3"/>
      <c r="B6" s="14" t="s">
        <v>30</v>
      </c>
      <c r="C6" s="4"/>
      <c r="D6" s="5"/>
      <c r="E6" s="6"/>
      <c r="F6" s="7"/>
      <c r="G6" s="7"/>
      <c r="H6" s="7"/>
      <c r="I6" s="12"/>
      <c r="J6" s="7"/>
      <c r="K6" s="7"/>
      <c r="L6" s="7"/>
      <c r="M6" s="7"/>
      <c r="N6" s="7"/>
    </row>
    <row r="7" spans="1:14" ht="14.25" customHeight="1">
      <c r="A7" s="3"/>
      <c r="B7" s="15" t="s">
        <v>1</v>
      </c>
      <c r="C7" s="4"/>
      <c r="D7" s="5"/>
      <c r="E7" s="6"/>
      <c r="F7" s="7"/>
      <c r="G7" s="7"/>
      <c r="H7" s="7"/>
      <c r="I7" s="22">
        <f>I8+80+H7</f>
        <v>3729.72</v>
      </c>
      <c r="J7" s="7">
        <v>3509</v>
      </c>
      <c r="K7" s="7"/>
      <c r="L7" s="7"/>
      <c r="M7" s="7"/>
      <c r="N7" s="7">
        <v>3040</v>
      </c>
    </row>
    <row r="8" spans="1:14" ht="14.25" customHeight="1">
      <c r="A8" s="3"/>
      <c r="B8" s="15" t="s">
        <v>2</v>
      </c>
      <c r="C8" s="4"/>
      <c r="D8" s="5"/>
      <c r="E8" s="6"/>
      <c r="F8" s="7"/>
      <c r="G8" s="7"/>
      <c r="H8" s="7"/>
      <c r="I8" s="22">
        <f>I9+80+H8</f>
        <v>3649.72</v>
      </c>
      <c r="J8" s="7">
        <v>3429</v>
      </c>
      <c r="K8" s="7"/>
      <c r="L8" s="7"/>
      <c r="M8" s="7">
        <v>3100</v>
      </c>
      <c r="N8" s="7">
        <v>2800</v>
      </c>
    </row>
    <row r="9" spans="1:14" ht="14.25" customHeight="1">
      <c r="A9" s="3"/>
      <c r="B9" s="15" t="s">
        <v>0</v>
      </c>
      <c r="C9" s="4"/>
      <c r="D9" s="5"/>
      <c r="E9" s="6"/>
      <c r="F9" s="7"/>
      <c r="G9" s="7"/>
      <c r="H9" s="7"/>
      <c r="I9" s="22">
        <f>I10+40+H9</f>
        <v>3569.72</v>
      </c>
      <c r="J9" s="7">
        <v>3349</v>
      </c>
      <c r="K9" s="7">
        <v>4183</v>
      </c>
      <c r="L9" s="7">
        <f>-K9+I9</f>
        <v>-613.2800000000002</v>
      </c>
      <c r="M9" s="7">
        <v>3000</v>
      </c>
      <c r="N9" s="7">
        <v>2640</v>
      </c>
    </row>
    <row r="10" spans="1:13" ht="20.25" customHeight="1">
      <c r="A10" s="3">
        <v>1</v>
      </c>
      <c r="B10" s="23" t="s">
        <v>38</v>
      </c>
      <c r="C10" s="17">
        <v>3071</v>
      </c>
      <c r="D10" s="5">
        <v>10</v>
      </c>
      <c r="E10" s="16">
        <f>C10*D10/100</f>
        <v>307.1</v>
      </c>
      <c r="F10" s="5">
        <f>(C10+E10)/100*20</f>
        <v>675.62</v>
      </c>
      <c r="G10" s="5">
        <f>C10+E10+F10</f>
        <v>4053.72</v>
      </c>
      <c r="H10" s="7">
        <v>-524</v>
      </c>
      <c r="I10" s="13">
        <f>G10+H10</f>
        <v>3529.72</v>
      </c>
      <c r="J10" s="7"/>
      <c r="K10" s="7"/>
      <c r="L10" s="7"/>
      <c r="M10" s="7"/>
    </row>
    <row r="11" spans="1:13" ht="27.75" customHeight="1">
      <c r="A11" s="3"/>
      <c r="B11" s="14" t="s">
        <v>31</v>
      </c>
      <c r="C11" s="17"/>
      <c r="D11" s="5"/>
      <c r="E11" s="16"/>
      <c r="F11" s="5"/>
      <c r="G11" s="5"/>
      <c r="H11" s="7"/>
      <c r="I11" s="13"/>
      <c r="J11" s="7"/>
      <c r="K11" s="7"/>
      <c r="L11" s="7"/>
      <c r="M11" s="7"/>
    </row>
    <row r="12" spans="1:14" ht="14.25" customHeight="1">
      <c r="A12" s="3"/>
      <c r="B12" s="14" t="s">
        <v>4</v>
      </c>
      <c r="C12" s="4"/>
      <c r="D12" s="5"/>
      <c r="E12" s="16"/>
      <c r="F12" s="5"/>
      <c r="G12" s="5"/>
      <c r="H12" s="7"/>
      <c r="I12" s="22">
        <f>I10-40</f>
        <v>3489.72</v>
      </c>
      <c r="J12" s="7">
        <v>3269</v>
      </c>
      <c r="K12" s="7">
        <v>3968</v>
      </c>
      <c r="L12" s="7">
        <f>-K12+I12</f>
        <v>-478.2800000000002</v>
      </c>
      <c r="M12" s="7">
        <v>2850</v>
      </c>
      <c r="N12" s="7">
        <v>2480</v>
      </c>
    </row>
    <row r="13" spans="1:14" ht="14.25" customHeight="1">
      <c r="A13" s="3"/>
      <c r="B13" s="14" t="s">
        <v>3</v>
      </c>
      <c r="C13" s="4"/>
      <c r="D13" s="5"/>
      <c r="E13" s="16"/>
      <c r="F13" s="5"/>
      <c r="G13" s="5"/>
      <c r="H13" s="7"/>
      <c r="I13" s="22">
        <f>I12-80</f>
        <v>3409.72</v>
      </c>
      <c r="J13" s="7">
        <v>3189</v>
      </c>
      <c r="K13" s="7"/>
      <c r="L13" s="7"/>
      <c r="M13" s="7"/>
      <c r="N13" s="7">
        <v>2440</v>
      </c>
    </row>
    <row r="14" spans="1:14" ht="27.75" customHeight="1">
      <c r="A14" s="3"/>
      <c r="B14" s="14" t="s">
        <v>8</v>
      </c>
      <c r="C14" s="4"/>
      <c r="D14" s="5"/>
      <c r="E14" s="16"/>
      <c r="F14" s="5"/>
      <c r="G14" s="5"/>
      <c r="H14" s="7"/>
      <c r="I14" s="22">
        <f>I13-80</f>
        <v>3329.72</v>
      </c>
      <c r="J14" s="7">
        <v>3109</v>
      </c>
      <c r="K14" s="7">
        <v>3964</v>
      </c>
      <c r="L14" s="7">
        <f>-K14+I14</f>
        <v>-634.2800000000002</v>
      </c>
      <c r="M14" s="7"/>
      <c r="N14" s="7">
        <v>2240</v>
      </c>
    </row>
    <row r="15" spans="1:14" ht="14.25" customHeight="1">
      <c r="A15" s="3">
        <v>2</v>
      </c>
      <c r="B15" s="15" t="s">
        <v>32</v>
      </c>
      <c r="H15" s="7"/>
      <c r="J15" s="7"/>
      <c r="K15" s="7"/>
      <c r="L15" s="7"/>
      <c r="M15" s="7"/>
      <c r="N15" s="7"/>
    </row>
    <row r="16" spans="1:15" ht="14.25" customHeight="1">
      <c r="A16" s="3"/>
      <c r="B16" s="15" t="s">
        <v>5</v>
      </c>
      <c r="C16" s="17">
        <v>2237</v>
      </c>
      <c r="D16" s="7">
        <v>10</v>
      </c>
      <c r="E16" s="6">
        <f>C16*D16/100</f>
        <v>223.7</v>
      </c>
      <c r="F16" s="7">
        <f>(C16+E16)/100*20</f>
        <v>492.14</v>
      </c>
      <c r="G16" s="7">
        <f>C16+E16+F16</f>
        <v>2952.8399999999997</v>
      </c>
      <c r="H16" s="7">
        <v>547</v>
      </c>
      <c r="I16" s="22">
        <f>G16+H16</f>
        <v>3499.8399999999997</v>
      </c>
      <c r="J16" s="7">
        <v>2859</v>
      </c>
      <c r="K16" s="7">
        <v>3555</v>
      </c>
      <c r="L16" s="7">
        <f>-K16+I16</f>
        <v>-55.16000000000031</v>
      </c>
      <c r="M16" s="7">
        <v>2800</v>
      </c>
      <c r="N16" s="7">
        <v>1680</v>
      </c>
      <c r="O16" s="9"/>
    </row>
    <row r="17" spans="1:14" ht="14.25" customHeight="1">
      <c r="A17" s="3"/>
      <c r="B17" s="15" t="s">
        <v>6</v>
      </c>
      <c r="C17" s="4"/>
      <c r="D17" s="5"/>
      <c r="E17" s="16"/>
      <c r="F17" s="5"/>
      <c r="G17" s="5"/>
      <c r="H17" s="7"/>
      <c r="I17" s="22">
        <f>I16-80</f>
        <v>3419.8399999999997</v>
      </c>
      <c r="J17" s="7">
        <v>2779</v>
      </c>
      <c r="K17" s="7"/>
      <c r="L17" s="7"/>
      <c r="M17" s="7"/>
      <c r="N17" s="7">
        <v>1600</v>
      </c>
    </row>
    <row r="18" spans="1:14" ht="14.25" customHeight="1">
      <c r="A18" s="3"/>
      <c r="B18" s="15" t="s">
        <v>7</v>
      </c>
      <c r="C18" s="4"/>
      <c r="D18" s="5"/>
      <c r="E18" s="16"/>
      <c r="F18" s="5"/>
      <c r="G18" s="5"/>
      <c r="H18" s="7"/>
      <c r="I18" s="22">
        <f>I17-80</f>
        <v>3339.8399999999997</v>
      </c>
      <c r="J18" s="7">
        <v>2699</v>
      </c>
      <c r="K18" s="7"/>
      <c r="L18" s="7"/>
      <c r="M18" s="7"/>
      <c r="N18" s="7">
        <v>1440</v>
      </c>
    </row>
    <row r="19" spans="1:14" ht="14.25" customHeight="1">
      <c r="A19" s="3">
        <v>3</v>
      </c>
      <c r="B19" s="15" t="s">
        <v>33</v>
      </c>
      <c r="H19" s="7"/>
      <c r="I19" s="12"/>
      <c r="J19" s="7"/>
      <c r="K19" s="7"/>
      <c r="L19" s="7"/>
      <c r="M19" s="7"/>
      <c r="N19" s="7"/>
    </row>
    <row r="20" spans="1:14" ht="14.25" customHeight="1">
      <c r="A20" s="3"/>
      <c r="B20" s="15" t="s">
        <v>5</v>
      </c>
      <c r="C20" s="17">
        <v>5532</v>
      </c>
      <c r="D20" s="7">
        <v>10</v>
      </c>
      <c r="E20" s="6">
        <f>C20*D20/100</f>
        <v>553.2</v>
      </c>
      <c r="F20" s="7">
        <f>(C20+E20)/100*20</f>
        <v>1217.04</v>
      </c>
      <c r="G20" s="7">
        <f>C20+E20+F20</f>
        <v>7302.24</v>
      </c>
      <c r="H20" s="7">
        <v>7798</v>
      </c>
      <c r="I20" s="22">
        <f>G20+H20</f>
        <v>15100.24</v>
      </c>
      <c r="J20" s="7">
        <v>9969</v>
      </c>
      <c r="K20" s="7">
        <v>18700</v>
      </c>
      <c r="L20" s="7">
        <f>-K20+I20</f>
        <v>-3599.76</v>
      </c>
      <c r="M20" s="7">
        <v>9800</v>
      </c>
      <c r="N20" s="7">
        <v>6400</v>
      </c>
    </row>
    <row r="21" spans="1:14" ht="14.25" customHeight="1">
      <c r="A21" s="3"/>
      <c r="B21" s="15" t="s">
        <v>6</v>
      </c>
      <c r="C21" s="4"/>
      <c r="D21" s="5"/>
      <c r="E21" s="6"/>
      <c r="F21" s="7"/>
      <c r="G21" s="7"/>
      <c r="H21" s="7"/>
      <c r="I21" s="22">
        <f>I20-80</f>
        <v>15020.24</v>
      </c>
      <c r="J21" s="7">
        <v>9889</v>
      </c>
      <c r="K21" s="7"/>
      <c r="L21" s="7"/>
      <c r="M21" s="7"/>
      <c r="N21" s="7">
        <v>6160</v>
      </c>
    </row>
    <row r="22" spans="1:14" ht="14.25" customHeight="1">
      <c r="A22" s="3"/>
      <c r="B22" s="15" t="s">
        <v>7</v>
      </c>
      <c r="C22" s="4"/>
      <c r="D22" s="5"/>
      <c r="E22" s="6"/>
      <c r="F22" s="7"/>
      <c r="G22" s="7"/>
      <c r="H22" s="7"/>
      <c r="I22" s="22">
        <f>I21-80</f>
        <v>14940.24</v>
      </c>
      <c r="J22" s="7">
        <v>9809</v>
      </c>
      <c r="K22" s="7"/>
      <c r="L22" s="7"/>
      <c r="M22" s="7"/>
      <c r="N22" s="7">
        <v>6000</v>
      </c>
    </row>
    <row r="23" spans="1:14" ht="39.75">
      <c r="A23" s="3">
        <v>4</v>
      </c>
      <c r="B23" s="14" t="s">
        <v>57</v>
      </c>
      <c r="C23" s="34">
        <v>3063</v>
      </c>
      <c r="D23" s="7">
        <v>10</v>
      </c>
      <c r="E23" s="6">
        <f>C23*D23/100</f>
        <v>306.3</v>
      </c>
      <c r="F23" s="7">
        <f>(C23+E23)/100*20</f>
        <v>673.8600000000001</v>
      </c>
      <c r="G23" s="7">
        <f>C23+E23+F23</f>
        <v>4043.1600000000003</v>
      </c>
      <c r="H23" s="7">
        <v>-743</v>
      </c>
      <c r="I23" s="22">
        <f>G23+H23</f>
        <v>3300.1600000000003</v>
      </c>
      <c r="J23" s="7"/>
      <c r="K23" s="7">
        <v>4352</v>
      </c>
      <c r="L23" s="7">
        <f>-K23+I23</f>
        <v>-1051.8399999999997</v>
      </c>
      <c r="M23" s="7"/>
      <c r="N23" s="7"/>
    </row>
    <row r="24" spans="1:14" ht="30" customHeight="1">
      <c r="A24" s="3">
        <v>5</v>
      </c>
      <c r="B24" s="14" t="s">
        <v>34</v>
      </c>
      <c r="C24" s="38">
        <v>8253.52</v>
      </c>
      <c r="D24" s="33">
        <v>10</v>
      </c>
      <c r="E24" s="35">
        <f>C24*D24/100</f>
        <v>825.3520000000001</v>
      </c>
      <c r="F24" s="33">
        <f>(C24+E24)/100*20</f>
        <v>1815.7744000000002</v>
      </c>
      <c r="G24" s="33">
        <f>C24+E24+F24</f>
        <v>10894.646400000001</v>
      </c>
      <c r="H24" s="33">
        <v>655</v>
      </c>
      <c r="I24" s="36">
        <f>G24+H24</f>
        <v>11549.646400000001</v>
      </c>
      <c r="J24" s="33">
        <v>10015</v>
      </c>
      <c r="K24" s="33">
        <v>14000</v>
      </c>
      <c r="L24" s="33">
        <f>-K24+I24</f>
        <v>-2450.3535999999986</v>
      </c>
      <c r="M24" s="7">
        <v>10700</v>
      </c>
      <c r="N24" s="7">
        <v>8800</v>
      </c>
    </row>
    <row r="25" spans="4:14" ht="18.75">
      <c r="D25" s="58" t="s">
        <v>22</v>
      </c>
      <c r="E25" s="58"/>
      <c r="F25" s="58"/>
      <c r="G25" s="58"/>
      <c r="H25" s="8"/>
      <c r="I25" s="8"/>
      <c r="N25" s="9"/>
    </row>
    <row r="26" spans="1:12" ht="63.75" customHeight="1">
      <c r="A26" s="43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9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4" ht="16.5" customHeight="1">
      <c r="A28" s="25" t="s">
        <v>55</v>
      </c>
      <c r="B28" s="26"/>
      <c r="C28" s="26"/>
      <c r="D28" s="26"/>
      <c r="E28" s="30"/>
      <c r="F28" s="30"/>
      <c r="H28" s="41" t="s">
        <v>56</v>
      </c>
      <c r="I28" s="41"/>
      <c r="J28" s="41"/>
      <c r="K28" s="30"/>
      <c r="L28" s="31"/>
      <c r="M28" s="31"/>
      <c r="N28" s="31"/>
    </row>
    <row r="29" spans="2:11" ht="15" customHeight="1">
      <c r="B29" s="24"/>
      <c r="C29" s="24"/>
      <c r="D29" s="24"/>
      <c r="E29" s="24"/>
      <c r="F29" s="24"/>
      <c r="H29" s="29"/>
      <c r="I29" s="29"/>
      <c r="J29" s="29"/>
      <c r="K29" s="24"/>
    </row>
    <row r="30" spans="1:14" ht="16.5" customHeight="1">
      <c r="A30" s="25" t="s">
        <v>44</v>
      </c>
      <c r="B30" s="26"/>
      <c r="C30" s="26"/>
      <c r="D30" s="26"/>
      <c r="E30" s="30"/>
      <c r="F30" s="30"/>
      <c r="H30" s="25" t="s">
        <v>51</v>
      </c>
      <c r="I30" s="39"/>
      <c r="J30" s="39"/>
      <c r="K30" s="39"/>
      <c r="L30" s="31"/>
      <c r="M30" s="31"/>
      <c r="N30" s="31"/>
    </row>
    <row r="31" spans="2:11" ht="13.5" customHeight="1">
      <c r="B31" s="24"/>
      <c r="C31" s="24"/>
      <c r="D31" s="24"/>
      <c r="E31" s="24"/>
      <c r="F31" s="24"/>
      <c r="H31" s="29"/>
      <c r="I31" s="29"/>
      <c r="J31" s="29"/>
      <c r="K31" s="24"/>
    </row>
    <row r="32" spans="1:14" ht="16.5" customHeight="1">
      <c r="A32" s="25" t="s">
        <v>45</v>
      </c>
      <c r="B32" s="26"/>
      <c r="C32" s="26"/>
      <c r="D32" s="26"/>
      <c r="E32" s="30"/>
      <c r="F32" s="30"/>
      <c r="H32" s="41" t="s">
        <v>48</v>
      </c>
      <c r="I32" s="41"/>
      <c r="J32" s="41"/>
      <c r="K32" s="41"/>
      <c r="L32" s="31"/>
      <c r="M32" s="31"/>
      <c r="N32" s="31"/>
    </row>
    <row r="33" spans="2:11" ht="17.25" customHeight="1">
      <c r="B33" s="24"/>
      <c r="C33" s="24"/>
      <c r="D33" s="24"/>
      <c r="E33" s="24"/>
      <c r="F33" s="24"/>
      <c r="H33" s="29"/>
      <c r="I33" s="29"/>
      <c r="J33" s="29"/>
      <c r="K33" s="24"/>
    </row>
    <row r="34" spans="1:14" ht="16.5" customHeight="1">
      <c r="A34" s="25" t="s">
        <v>46</v>
      </c>
      <c r="B34" s="26"/>
      <c r="C34" s="26"/>
      <c r="D34" s="26"/>
      <c r="E34" s="30"/>
      <c r="F34" s="30"/>
      <c r="H34" s="41" t="s">
        <v>49</v>
      </c>
      <c r="I34" s="41"/>
      <c r="J34" s="41"/>
      <c r="K34" s="30"/>
      <c r="L34" s="31"/>
      <c r="M34" s="31"/>
      <c r="N34" s="31"/>
    </row>
    <row r="35" spans="1:11" ht="18.75" customHeight="1">
      <c r="A35" s="25"/>
      <c r="B35" s="26"/>
      <c r="C35" s="26"/>
      <c r="D35" s="26"/>
      <c r="E35" s="24"/>
      <c r="F35" s="24"/>
      <c r="H35" s="29"/>
      <c r="I35" s="29"/>
      <c r="J35" s="29"/>
      <c r="K35" s="24"/>
    </row>
    <row r="36" spans="1:14" ht="16.5" customHeight="1">
      <c r="A36" s="41" t="s">
        <v>50</v>
      </c>
      <c r="B36" s="41"/>
      <c r="C36" s="41"/>
      <c r="D36" s="41"/>
      <c r="E36" s="30"/>
      <c r="F36" s="30"/>
      <c r="H36" s="41" t="s">
        <v>62</v>
      </c>
      <c r="I36" s="41"/>
      <c r="J36" s="41"/>
      <c r="K36" s="41"/>
      <c r="L36" s="31"/>
      <c r="M36" s="31"/>
      <c r="N36" s="31"/>
    </row>
    <row r="37" spans="1:11" ht="14.25" customHeight="1">
      <c r="A37" s="25"/>
      <c r="B37" s="26"/>
      <c r="C37" s="26"/>
      <c r="D37" s="26"/>
      <c r="E37" s="24"/>
      <c r="F37" s="24"/>
      <c r="H37" s="29"/>
      <c r="I37" s="29"/>
      <c r="J37" s="29"/>
      <c r="K37" s="24"/>
    </row>
    <row r="38" spans="1:14" ht="16.5" customHeight="1">
      <c r="A38" s="1" t="s">
        <v>47</v>
      </c>
      <c r="B38" s="24"/>
      <c r="C38" s="24"/>
      <c r="D38" s="24"/>
      <c r="E38" s="30"/>
      <c r="F38" s="30"/>
      <c r="H38" s="41" t="s">
        <v>61</v>
      </c>
      <c r="I38" s="41"/>
      <c r="J38" s="41"/>
      <c r="K38" s="30"/>
      <c r="L38" s="31"/>
      <c r="M38" s="31"/>
      <c r="N38" s="31"/>
    </row>
    <row r="39" spans="2:11" ht="14.25" customHeight="1">
      <c r="B39" s="24"/>
      <c r="C39" s="24"/>
      <c r="D39" s="24"/>
      <c r="E39" s="24"/>
      <c r="F39" s="24"/>
      <c r="H39" s="27"/>
      <c r="I39" s="27"/>
      <c r="J39" s="28"/>
      <c r="K39" s="24"/>
    </row>
    <row r="40" spans="2:11" ht="14.25" customHeight="1">
      <c r="B40" s="24"/>
      <c r="C40" s="24"/>
      <c r="D40" s="24"/>
      <c r="E40" s="24"/>
      <c r="F40" s="24"/>
      <c r="H40" s="27"/>
      <c r="I40" s="27"/>
      <c r="J40" s="28"/>
      <c r="K40" s="24"/>
    </row>
    <row r="41" spans="1:12" ht="18" customHeight="1">
      <c r="A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0" ht="18.75">
      <c r="A42" s="52" t="s">
        <v>23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4" ht="190.5" customHeight="1">
      <c r="A43" s="18" t="s">
        <v>11</v>
      </c>
      <c r="B43" s="19" t="s">
        <v>12</v>
      </c>
      <c r="C43" s="49" t="s">
        <v>24</v>
      </c>
      <c r="D43" s="49"/>
      <c r="E43" s="61" t="s">
        <v>52</v>
      </c>
      <c r="F43" s="61"/>
      <c r="G43" s="49" t="s">
        <v>35</v>
      </c>
      <c r="H43" s="49"/>
      <c r="I43" s="19" t="s">
        <v>25</v>
      </c>
      <c r="J43" s="19" t="s">
        <v>54</v>
      </c>
      <c r="K43" s="19" t="s">
        <v>59</v>
      </c>
      <c r="L43" s="19" t="s">
        <v>26</v>
      </c>
      <c r="M43" s="19" t="s">
        <v>37</v>
      </c>
      <c r="N43" s="19" t="s">
        <v>36</v>
      </c>
    </row>
    <row r="44" spans="1:14" ht="28.5" customHeight="1">
      <c r="A44" s="3" t="s">
        <v>39</v>
      </c>
      <c r="B44" s="14" t="s">
        <v>30</v>
      </c>
      <c r="C44" s="59"/>
      <c r="D44" s="59"/>
      <c r="E44" s="49"/>
      <c r="F44" s="49"/>
      <c r="G44" s="49"/>
      <c r="H44" s="49"/>
      <c r="I44" s="19"/>
      <c r="J44" s="19"/>
      <c r="K44" s="19"/>
      <c r="L44" s="19"/>
      <c r="M44" s="19"/>
      <c r="N44" s="19"/>
    </row>
    <row r="45" spans="1:14" ht="18.75" customHeight="1">
      <c r="A45" s="3"/>
      <c r="B45" s="15" t="s">
        <v>1</v>
      </c>
      <c r="C45" s="47">
        <v>112.5</v>
      </c>
      <c r="D45" s="48"/>
      <c r="E45" s="40">
        <f>C45*I7/100</f>
        <v>4195.935</v>
      </c>
      <c r="F45" s="40"/>
      <c r="G45" s="42">
        <v>4</v>
      </c>
      <c r="H45" s="42"/>
      <c r="I45" s="32">
        <f>E45+G45</f>
        <v>4199.935</v>
      </c>
      <c r="J45" s="20">
        <v>4719</v>
      </c>
      <c r="K45" s="7"/>
      <c r="L45" s="7"/>
      <c r="M45" s="7"/>
      <c r="N45" s="7">
        <v>3800</v>
      </c>
    </row>
    <row r="46" spans="1:14" ht="18.75" customHeight="1">
      <c r="A46" s="3"/>
      <c r="B46" s="15" t="s">
        <v>2</v>
      </c>
      <c r="C46" s="47">
        <v>112.5</v>
      </c>
      <c r="D46" s="48"/>
      <c r="E46" s="40">
        <f>C46*I8/100</f>
        <v>4105.935</v>
      </c>
      <c r="F46" s="40"/>
      <c r="G46" s="42">
        <v>4</v>
      </c>
      <c r="H46" s="42"/>
      <c r="I46" s="32">
        <f aca="true" t="shared" si="0" ref="I46:I60">E46+G46</f>
        <v>4109.935</v>
      </c>
      <c r="J46" s="20">
        <v>4612</v>
      </c>
      <c r="K46" s="7"/>
      <c r="L46" s="7"/>
      <c r="M46" s="7">
        <v>3300</v>
      </c>
      <c r="N46" s="7">
        <v>3500</v>
      </c>
    </row>
    <row r="47" spans="1:14" ht="18.75" customHeight="1">
      <c r="A47" s="3"/>
      <c r="B47" s="15" t="s">
        <v>0</v>
      </c>
      <c r="C47" s="47">
        <v>112.5</v>
      </c>
      <c r="D47" s="48"/>
      <c r="E47" s="40">
        <f>C47*I9/100</f>
        <v>4015.935</v>
      </c>
      <c r="F47" s="40"/>
      <c r="G47" s="42">
        <v>4</v>
      </c>
      <c r="H47" s="42"/>
      <c r="I47" s="32">
        <f t="shared" si="0"/>
        <v>4019.935</v>
      </c>
      <c r="J47" s="20">
        <v>4504</v>
      </c>
      <c r="K47" s="7">
        <v>4183</v>
      </c>
      <c r="L47" s="7">
        <f>-K47+I47</f>
        <v>-163.06500000000005</v>
      </c>
      <c r="M47" s="7">
        <v>3200</v>
      </c>
      <c r="N47" s="7">
        <v>3300</v>
      </c>
    </row>
    <row r="48" spans="1:14" ht="27.75" customHeight="1">
      <c r="A48" s="3"/>
      <c r="B48" s="14" t="s">
        <v>31</v>
      </c>
      <c r="C48" s="47"/>
      <c r="D48" s="48"/>
      <c r="E48" s="40"/>
      <c r="F48" s="40"/>
      <c r="G48" s="42"/>
      <c r="H48" s="42"/>
      <c r="I48" s="32"/>
      <c r="J48" s="20"/>
      <c r="K48" s="7"/>
      <c r="L48" s="7"/>
      <c r="M48" s="7"/>
      <c r="N48" s="7"/>
    </row>
    <row r="49" spans="1:14" ht="18.75" customHeight="1">
      <c r="A49" s="3"/>
      <c r="B49" s="14" t="s">
        <v>4</v>
      </c>
      <c r="C49" s="47">
        <v>112.5</v>
      </c>
      <c r="D49" s="48"/>
      <c r="E49" s="40">
        <f>C49*I12/100</f>
        <v>3925.935</v>
      </c>
      <c r="F49" s="40"/>
      <c r="G49" s="42">
        <v>4</v>
      </c>
      <c r="H49" s="42"/>
      <c r="I49" s="32">
        <f t="shared" si="0"/>
        <v>3929.935</v>
      </c>
      <c r="J49" s="20">
        <v>4397</v>
      </c>
      <c r="K49" s="7">
        <v>3968</v>
      </c>
      <c r="L49" s="7">
        <f>-K49+I49</f>
        <v>-38.065000000000055</v>
      </c>
      <c r="M49" s="7"/>
      <c r="N49" s="7">
        <v>3100</v>
      </c>
    </row>
    <row r="50" spans="1:14" ht="18.75" customHeight="1">
      <c r="A50" s="3"/>
      <c r="B50" s="14" t="s">
        <v>3</v>
      </c>
      <c r="C50" s="47">
        <v>112.5</v>
      </c>
      <c r="D50" s="48"/>
      <c r="E50" s="40">
        <f>C50*I13/100</f>
        <v>3835.935</v>
      </c>
      <c r="F50" s="40"/>
      <c r="G50" s="42">
        <v>4</v>
      </c>
      <c r="H50" s="42"/>
      <c r="I50" s="32">
        <f t="shared" si="0"/>
        <v>3839.935</v>
      </c>
      <c r="J50" s="20">
        <v>4289</v>
      </c>
      <c r="K50" s="7"/>
      <c r="L50" s="7"/>
      <c r="M50" s="7"/>
      <c r="N50" s="7">
        <v>3050</v>
      </c>
    </row>
    <row r="51" spans="1:14" ht="32.25" customHeight="1">
      <c r="A51" s="3"/>
      <c r="B51" s="14" t="s">
        <v>8</v>
      </c>
      <c r="C51" s="47">
        <v>112.5</v>
      </c>
      <c r="D51" s="48"/>
      <c r="E51" s="40">
        <f>C51*I14/100</f>
        <v>3745.935</v>
      </c>
      <c r="F51" s="40"/>
      <c r="G51" s="42">
        <v>4</v>
      </c>
      <c r="H51" s="42"/>
      <c r="I51" s="32">
        <f t="shared" si="0"/>
        <v>3749.935</v>
      </c>
      <c r="J51" s="20">
        <v>4181</v>
      </c>
      <c r="K51" s="33">
        <v>3964</v>
      </c>
      <c r="L51" s="33">
        <f>-K51+I51</f>
        <v>-214.06500000000005</v>
      </c>
      <c r="M51" s="7"/>
      <c r="N51" s="7">
        <v>2800</v>
      </c>
    </row>
    <row r="52" spans="1:14" ht="18.75" customHeight="1">
      <c r="A52" s="3" t="s">
        <v>40</v>
      </c>
      <c r="B52" s="15" t="s">
        <v>32</v>
      </c>
      <c r="C52" s="47"/>
      <c r="D52" s="48"/>
      <c r="E52" s="40"/>
      <c r="F52" s="40"/>
      <c r="G52" s="42"/>
      <c r="H52" s="42"/>
      <c r="I52" s="32"/>
      <c r="J52" s="20"/>
      <c r="K52" s="7"/>
      <c r="L52" s="7"/>
      <c r="M52" s="7"/>
      <c r="N52" s="7"/>
    </row>
    <row r="53" spans="1:14" ht="18.75" customHeight="1">
      <c r="A53" s="3"/>
      <c r="B53" s="15" t="s">
        <v>5</v>
      </c>
      <c r="C53" s="47">
        <v>112.5</v>
      </c>
      <c r="D53" s="48"/>
      <c r="E53" s="40">
        <f>C53*I16/100</f>
        <v>3937.3199999999993</v>
      </c>
      <c r="F53" s="40"/>
      <c r="G53" s="42">
        <v>3</v>
      </c>
      <c r="H53" s="42"/>
      <c r="I53" s="32">
        <f t="shared" si="0"/>
        <v>3940.3199999999993</v>
      </c>
      <c r="J53" s="20">
        <v>3846</v>
      </c>
      <c r="K53" s="7">
        <v>3555</v>
      </c>
      <c r="L53" s="7">
        <f>-K53+I53</f>
        <v>385.31999999999925</v>
      </c>
      <c r="M53" s="7">
        <v>2800</v>
      </c>
      <c r="N53" s="7">
        <v>2100</v>
      </c>
    </row>
    <row r="54" spans="1:14" ht="18.75" customHeight="1">
      <c r="A54" s="3"/>
      <c r="B54" s="15" t="s">
        <v>6</v>
      </c>
      <c r="C54" s="47">
        <v>112.5</v>
      </c>
      <c r="D54" s="48"/>
      <c r="E54" s="40">
        <f>C54*I17/100</f>
        <v>3847.3199999999993</v>
      </c>
      <c r="F54" s="40"/>
      <c r="G54" s="42">
        <v>3</v>
      </c>
      <c r="H54" s="42"/>
      <c r="I54" s="32">
        <f t="shared" si="0"/>
        <v>3850.3199999999993</v>
      </c>
      <c r="J54" s="20">
        <v>3738</v>
      </c>
      <c r="K54" s="7"/>
      <c r="L54" s="7"/>
      <c r="M54" s="7"/>
      <c r="N54" s="7">
        <v>2000</v>
      </c>
    </row>
    <row r="55" spans="1:14" ht="18.75" customHeight="1">
      <c r="A55" s="3"/>
      <c r="B55" s="15" t="s">
        <v>7</v>
      </c>
      <c r="C55" s="47">
        <v>112.5</v>
      </c>
      <c r="D55" s="48"/>
      <c r="E55" s="40">
        <f>C55*I18/100</f>
        <v>3757.3199999999993</v>
      </c>
      <c r="F55" s="40"/>
      <c r="G55" s="42">
        <v>3</v>
      </c>
      <c r="H55" s="42"/>
      <c r="I55" s="32">
        <f t="shared" si="0"/>
        <v>3760.3199999999993</v>
      </c>
      <c r="J55" s="20">
        <v>3631</v>
      </c>
      <c r="K55" s="7"/>
      <c r="L55" s="7"/>
      <c r="M55" s="7"/>
      <c r="N55" s="7">
        <v>1800</v>
      </c>
    </row>
    <row r="56" spans="1:14" ht="18.75" customHeight="1">
      <c r="A56" s="3" t="s">
        <v>41</v>
      </c>
      <c r="B56" s="15" t="s">
        <v>33</v>
      </c>
      <c r="C56" s="47"/>
      <c r="D56" s="48"/>
      <c r="E56" s="40"/>
      <c r="F56" s="40"/>
      <c r="G56" s="42"/>
      <c r="H56" s="42"/>
      <c r="I56" s="32"/>
      <c r="J56" s="20"/>
      <c r="K56" s="7"/>
      <c r="L56" s="7"/>
      <c r="M56" s="7"/>
      <c r="N56" s="7"/>
    </row>
    <row r="57" spans="1:14" ht="18.75" customHeight="1">
      <c r="A57" s="3"/>
      <c r="B57" s="15" t="s">
        <v>5</v>
      </c>
      <c r="C57" s="47">
        <v>112.5</v>
      </c>
      <c r="D57" s="48"/>
      <c r="E57" s="40">
        <f>C57*I20/100</f>
        <v>16987.77</v>
      </c>
      <c r="F57" s="40"/>
      <c r="G57" s="42">
        <v>12</v>
      </c>
      <c r="H57" s="42"/>
      <c r="I57" s="32">
        <f t="shared" si="0"/>
        <v>16999.77</v>
      </c>
      <c r="J57" s="20">
        <v>13409</v>
      </c>
      <c r="K57" s="7">
        <v>18700</v>
      </c>
      <c r="L57" s="7">
        <f>-K57+I57</f>
        <v>-1700.2299999999996</v>
      </c>
      <c r="M57" s="7">
        <v>11000</v>
      </c>
      <c r="N57" s="7">
        <v>8000</v>
      </c>
    </row>
    <row r="58" spans="1:14" ht="18.75" customHeight="1">
      <c r="A58" s="3"/>
      <c r="B58" s="15" t="s">
        <v>6</v>
      </c>
      <c r="C58" s="47">
        <v>112.5</v>
      </c>
      <c r="D58" s="48"/>
      <c r="E58" s="40">
        <f>C58*I21/100</f>
        <v>16897.77</v>
      </c>
      <c r="F58" s="40"/>
      <c r="G58" s="42">
        <v>2</v>
      </c>
      <c r="H58" s="42"/>
      <c r="I58" s="32">
        <f t="shared" si="0"/>
        <v>16899.77</v>
      </c>
      <c r="J58" s="20">
        <v>13301</v>
      </c>
      <c r="K58" s="7"/>
      <c r="L58" s="7"/>
      <c r="M58" s="7"/>
      <c r="N58" s="7">
        <v>7700</v>
      </c>
    </row>
    <row r="59" spans="1:14" ht="18.75" customHeight="1">
      <c r="A59" s="3"/>
      <c r="B59" s="15" t="s">
        <v>7</v>
      </c>
      <c r="C59" s="47">
        <v>112.5</v>
      </c>
      <c r="D59" s="48"/>
      <c r="E59" s="40">
        <f>C59*I22/100</f>
        <v>16807.77</v>
      </c>
      <c r="F59" s="40"/>
      <c r="G59" s="42">
        <v>2</v>
      </c>
      <c r="H59" s="42"/>
      <c r="I59" s="32">
        <f t="shared" si="0"/>
        <v>16809.77</v>
      </c>
      <c r="J59" s="20">
        <v>13193</v>
      </c>
      <c r="K59" s="7"/>
      <c r="L59" s="7"/>
      <c r="M59" s="7"/>
      <c r="N59" s="7">
        <v>7500</v>
      </c>
    </row>
    <row r="60" spans="1:14" ht="39.75">
      <c r="A60" s="3" t="s">
        <v>42</v>
      </c>
      <c r="B60" s="14" t="s">
        <v>57</v>
      </c>
      <c r="C60" s="47">
        <v>112.5</v>
      </c>
      <c r="D60" s="48"/>
      <c r="E60" s="40">
        <f>C60*I23/100</f>
        <v>3712.6800000000007</v>
      </c>
      <c r="F60" s="40"/>
      <c r="G60" s="42">
        <v>187</v>
      </c>
      <c r="H60" s="42"/>
      <c r="I60" s="32">
        <f t="shared" si="0"/>
        <v>3899.6800000000007</v>
      </c>
      <c r="J60" s="20"/>
      <c r="K60" s="7">
        <v>4352</v>
      </c>
      <c r="L60" s="7">
        <f>-K60+I60</f>
        <v>-452.31999999999925</v>
      </c>
      <c r="M60" s="7"/>
      <c r="N60" s="7"/>
    </row>
    <row r="61" spans="1:14" ht="27" customHeight="1">
      <c r="A61" s="3" t="s">
        <v>43</v>
      </c>
      <c r="B61" s="14" t="s">
        <v>34</v>
      </c>
      <c r="C61" s="46">
        <v>113.5</v>
      </c>
      <c r="D61" s="46"/>
      <c r="E61" s="44">
        <f>C61*I24/100</f>
        <v>13108.848664000001</v>
      </c>
      <c r="F61" s="44"/>
      <c r="G61" s="45">
        <v>91</v>
      </c>
      <c r="H61" s="45"/>
      <c r="I61" s="37">
        <f>E61+G61</f>
        <v>13199.848664000001</v>
      </c>
      <c r="J61" s="21">
        <v>11028</v>
      </c>
      <c r="K61" s="33">
        <v>14000</v>
      </c>
      <c r="L61" s="33">
        <f>-K61+I61</f>
        <v>-800.151335999999</v>
      </c>
      <c r="M61" s="7">
        <v>10950</v>
      </c>
      <c r="N61" s="7">
        <v>10498</v>
      </c>
    </row>
    <row r="62" spans="4:14" ht="21.75">
      <c r="D62" s="60" t="s">
        <v>27</v>
      </c>
      <c r="E62" s="60"/>
      <c r="F62" s="60"/>
      <c r="G62" s="60"/>
      <c r="H62" s="10"/>
      <c r="I62" s="10"/>
      <c r="J62" s="11"/>
      <c r="M62" s="10"/>
      <c r="N62" s="10"/>
    </row>
    <row r="63" spans="1:12" ht="78.75" customHeight="1">
      <c r="A63" s="43" t="s">
        <v>28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2:12" ht="30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4" ht="16.5" customHeight="1">
      <c r="A65" s="25" t="s">
        <v>55</v>
      </c>
      <c r="B65" s="26"/>
      <c r="C65" s="26"/>
      <c r="D65" s="26"/>
      <c r="E65" s="30"/>
      <c r="F65" s="30"/>
      <c r="H65" s="41" t="s">
        <v>56</v>
      </c>
      <c r="I65" s="41"/>
      <c r="J65" s="41"/>
      <c r="K65" s="30"/>
      <c r="L65" s="31"/>
      <c r="M65" s="31"/>
      <c r="N65" s="31"/>
    </row>
    <row r="66" spans="2:11" ht="15" customHeight="1">
      <c r="B66" s="24"/>
      <c r="C66" s="24"/>
      <c r="D66" s="24"/>
      <c r="E66" s="24"/>
      <c r="F66" s="24"/>
      <c r="H66" s="29"/>
      <c r="I66" s="29"/>
      <c r="J66" s="29"/>
      <c r="K66" s="24"/>
    </row>
    <row r="67" spans="1:14" ht="16.5" customHeight="1">
      <c r="A67" s="25" t="s">
        <v>44</v>
      </c>
      <c r="B67" s="26"/>
      <c r="C67" s="26"/>
      <c r="D67" s="26"/>
      <c r="E67" s="30"/>
      <c r="F67" s="30"/>
      <c r="H67" s="25" t="s">
        <v>51</v>
      </c>
      <c r="I67" s="39"/>
      <c r="J67" s="39"/>
      <c r="K67" s="39"/>
      <c r="L67" s="31"/>
      <c r="M67" s="31"/>
      <c r="N67" s="31"/>
    </row>
    <row r="68" spans="2:11" ht="13.5" customHeight="1">
      <c r="B68" s="24"/>
      <c r="C68" s="24"/>
      <c r="D68" s="24"/>
      <c r="E68" s="24"/>
      <c r="F68" s="24"/>
      <c r="H68" s="29"/>
      <c r="I68" s="29"/>
      <c r="J68" s="29"/>
      <c r="K68" s="24"/>
    </row>
    <row r="69" spans="1:14" ht="16.5" customHeight="1">
      <c r="A69" s="25" t="s">
        <v>45</v>
      </c>
      <c r="B69" s="26"/>
      <c r="C69" s="26"/>
      <c r="D69" s="26"/>
      <c r="E69" s="30"/>
      <c r="F69" s="30"/>
      <c r="H69" s="41" t="s">
        <v>48</v>
      </c>
      <c r="I69" s="41"/>
      <c r="J69" s="41"/>
      <c r="K69" s="41"/>
      <c r="L69" s="31"/>
      <c r="M69" s="31"/>
      <c r="N69" s="31"/>
    </row>
    <row r="70" spans="2:11" ht="17.25" customHeight="1">
      <c r="B70" s="24"/>
      <c r="C70" s="24"/>
      <c r="D70" s="24"/>
      <c r="E70" s="24"/>
      <c r="F70" s="24"/>
      <c r="H70" s="29"/>
      <c r="I70" s="29"/>
      <c r="J70" s="29"/>
      <c r="K70" s="24"/>
    </row>
    <row r="71" spans="1:14" ht="16.5" customHeight="1">
      <c r="A71" s="25" t="s">
        <v>46</v>
      </c>
      <c r="B71" s="26"/>
      <c r="C71" s="26"/>
      <c r="D71" s="26"/>
      <c r="E71" s="30"/>
      <c r="F71" s="30"/>
      <c r="H71" s="41" t="s">
        <v>49</v>
      </c>
      <c r="I71" s="41"/>
      <c r="J71" s="41"/>
      <c r="K71" s="30"/>
      <c r="L71" s="31"/>
      <c r="M71" s="31"/>
      <c r="N71" s="31"/>
    </row>
    <row r="72" spans="1:11" ht="18.75" customHeight="1">
      <c r="A72" s="25"/>
      <c r="B72" s="26"/>
      <c r="C72" s="26"/>
      <c r="D72" s="26"/>
      <c r="E72" s="24"/>
      <c r="F72" s="24"/>
      <c r="H72" s="29"/>
      <c r="I72" s="29"/>
      <c r="J72" s="29"/>
      <c r="K72" s="24"/>
    </row>
    <row r="73" spans="1:14" ht="16.5" customHeight="1">
      <c r="A73" s="41" t="s">
        <v>50</v>
      </c>
      <c r="B73" s="41"/>
      <c r="C73" s="41"/>
      <c r="D73" s="41"/>
      <c r="E73" s="30"/>
      <c r="F73" s="30"/>
      <c r="H73" s="41" t="s">
        <v>62</v>
      </c>
      <c r="I73" s="41"/>
      <c r="J73" s="41"/>
      <c r="K73" s="41"/>
      <c r="L73" s="31"/>
      <c r="M73" s="31"/>
      <c r="N73" s="31"/>
    </row>
    <row r="74" spans="1:11" ht="14.25" customHeight="1">
      <c r="A74" s="25"/>
      <c r="B74" s="26"/>
      <c r="C74" s="26"/>
      <c r="D74" s="26"/>
      <c r="E74" s="24"/>
      <c r="F74" s="24"/>
      <c r="H74" s="29"/>
      <c r="I74" s="29"/>
      <c r="J74" s="29"/>
      <c r="K74" s="24"/>
    </row>
    <row r="75" spans="1:14" ht="16.5" customHeight="1">
      <c r="A75" s="1" t="s">
        <v>47</v>
      </c>
      <c r="B75" s="24"/>
      <c r="C75" s="24"/>
      <c r="D75" s="24"/>
      <c r="E75" s="30"/>
      <c r="F75" s="30"/>
      <c r="H75" s="41" t="s">
        <v>61</v>
      </c>
      <c r="I75" s="41"/>
      <c r="J75" s="41"/>
      <c r="K75" s="30"/>
      <c r="L75" s="31"/>
      <c r="M75" s="31"/>
      <c r="N75" s="31"/>
    </row>
    <row r="76" spans="2:11" ht="14.25" customHeight="1">
      <c r="B76" s="24"/>
      <c r="C76" s="24"/>
      <c r="D76" s="24"/>
      <c r="E76" s="24"/>
      <c r="F76" s="24"/>
      <c r="H76" s="27"/>
      <c r="I76" s="27"/>
      <c r="J76" s="28"/>
      <c r="K76" s="24"/>
    </row>
  </sheetData>
  <sheetProtection/>
  <mergeCells count="90">
    <mergeCell ref="C51:D51"/>
    <mergeCell ref="E44:F44"/>
    <mergeCell ref="E45:F45"/>
    <mergeCell ref="E46:F46"/>
    <mergeCell ref="D25:G25"/>
    <mergeCell ref="C44:D44"/>
    <mergeCell ref="C45:D45"/>
    <mergeCell ref="C46:D46"/>
    <mergeCell ref="A26:L26"/>
    <mergeCell ref="H28:J28"/>
    <mergeCell ref="A4:A5"/>
    <mergeCell ref="C4:C5"/>
    <mergeCell ref="F4:F5"/>
    <mergeCell ref="E47:F47"/>
    <mergeCell ref="C48:D48"/>
    <mergeCell ref="C49:D49"/>
    <mergeCell ref="A36:D36"/>
    <mergeCell ref="A42:J42"/>
    <mergeCell ref="C43:D43"/>
    <mergeCell ref="E43:F43"/>
    <mergeCell ref="A1:L1"/>
    <mergeCell ref="A3:L3"/>
    <mergeCell ref="A2:L2"/>
    <mergeCell ref="G43:H43"/>
    <mergeCell ref="H4:H5"/>
    <mergeCell ref="I4:I5"/>
    <mergeCell ref="J4:J5"/>
    <mergeCell ref="D4:E4"/>
    <mergeCell ref="B4:B5"/>
    <mergeCell ref="G4:G5"/>
    <mergeCell ref="C47:D47"/>
    <mergeCell ref="C58:D58"/>
    <mergeCell ref="C59:D59"/>
    <mergeCell ref="C52:D52"/>
    <mergeCell ref="C53:D53"/>
    <mergeCell ref="C54:D54"/>
    <mergeCell ref="C55:D55"/>
    <mergeCell ref="C56:D56"/>
    <mergeCell ref="C57:D57"/>
    <mergeCell ref="C50:D50"/>
    <mergeCell ref="E58:F58"/>
    <mergeCell ref="G48:H48"/>
    <mergeCell ref="G49:H49"/>
    <mergeCell ref="G50:H50"/>
    <mergeCell ref="G51:H51"/>
    <mergeCell ref="E48:F48"/>
    <mergeCell ref="E49:F49"/>
    <mergeCell ref="E50:F50"/>
    <mergeCell ref="E51:F51"/>
    <mergeCell ref="E53:F53"/>
    <mergeCell ref="M4:M5"/>
    <mergeCell ref="N4:N5"/>
    <mergeCell ref="K4:K5"/>
    <mergeCell ref="L4:L5"/>
    <mergeCell ref="G58:H58"/>
    <mergeCell ref="G59:H59"/>
    <mergeCell ref="G44:H44"/>
    <mergeCell ref="G45:H45"/>
    <mergeCell ref="G46:H46"/>
    <mergeCell ref="G47:H47"/>
    <mergeCell ref="E57:F57"/>
    <mergeCell ref="A63:L63"/>
    <mergeCell ref="E61:F61"/>
    <mergeCell ref="G61:H61"/>
    <mergeCell ref="C61:D61"/>
    <mergeCell ref="A73:D73"/>
    <mergeCell ref="E59:F59"/>
    <mergeCell ref="G60:H60"/>
    <mergeCell ref="C60:D60"/>
    <mergeCell ref="E60:F60"/>
    <mergeCell ref="H75:J75"/>
    <mergeCell ref="H71:J71"/>
    <mergeCell ref="G54:H54"/>
    <mergeCell ref="G55:H55"/>
    <mergeCell ref="H69:K69"/>
    <mergeCell ref="H73:K73"/>
    <mergeCell ref="H65:J65"/>
    <mergeCell ref="G56:H56"/>
    <mergeCell ref="G57:H57"/>
    <mergeCell ref="D62:G62"/>
    <mergeCell ref="E56:F56"/>
    <mergeCell ref="H32:K32"/>
    <mergeCell ref="H36:K36"/>
    <mergeCell ref="G52:H52"/>
    <mergeCell ref="H34:J34"/>
    <mergeCell ref="H38:J38"/>
    <mergeCell ref="G53:H53"/>
    <mergeCell ref="E54:F54"/>
    <mergeCell ref="E55:F55"/>
    <mergeCell ref="E52:F52"/>
  </mergeCells>
  <printOptions horizontalCentered="1"/>
  <pageMargins left="0.35433070866141736" right="0.21" top="0.2362204724409449" bottom="0.2755905511811024" header="0.2362204724409449" footer="0.1968503937007874"/>
  <pageSetup fitToHeight="2" horizontalDpi="600" verticalDpi="600" orientation="portrait" paperSize="9" scale="82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Виталий</cp:lastModifiedBy>
  <cp:lastPrinted>2016-06-06T14:21:59Z</cp:lastPrinted>
  <dcterms:created xsi:type="dcterms:W3CDTF">2015-07-09T12:51:42Z</dcterms:created>
  <dcterms:modified xsi:type="dcterms:W3CDTF">2016-06-07T09:41:16Z</dcterms:modified>
  <cp:category/>
  <cp:version/>
  <cp:contentType/>
  <cp:contentStatus/>
</cp:coreProperties>
</file>